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120" yWindow="75" windowWidth="20730" windowHeight="11760"/>
  </bookViews>
  <sheets>
    <sheet name="Interest Calculation" sheetId="1" r:id="rId1"/>
  </sheets>
  <externalReferences>
    <externalReference r:id="rId2"/>
  </externalReferences>
  <definedNames>
    <definedName name="begperiod">[1]Info!$C$9</definedName>
    <definedName name="endperiod">[1]Info!$B$5</definedName>
    <definedName name="fid1bank">[1]Info!$C$10</definedName>
    <definedName name="fid1begoutstand">'[1]Bank Statements'!$C$138</definedName>
    <definedName name="fid1book">[1]Info!$D$10</definedName>
    <definedName name="fid1clearoutstand">'[1]Bank Statements'!$E$138</definedName>
    <definedName name="fid1name">[1]Info!$B$10</definedName>
    <definedName name="fid2bank">[1]Info!$C$11</definedName>
    <definedName name="fid2begoutstand">'[1]Bank Statements'!$Q$138</definedName>
    <definedName name="fid2book">[1]Info!$D$11</definedName>
    <definedName name="fid2clearoutstand">'[1]Bank Statements'!$S$138</definedName>
    <definedName name="fid2name">[1]Info!$B$11</definedName>
    <definedName name="_xlnm.Print_Area" localSheetId="0">'Interest Calculation'!$A$14:$C$27</definedName>
    <definedName name="prop1bank">[1]Info!$C$15</definedName>
    <definedName name="prop1begoutstand">'[1]Bank Statements'!$J$138</definedName>
    <definedName name="prop1book">[1]Info!$D$15</definedName>
    <definedName name="prop1clearoutstand">'[1]Bank Statements'!$L$138</definedName>
    <definedName name="prop1name">[1]Info!$B$15</definedName>
    <definedName name="prop2bank">[1]Info!#REF!</definedName>
    <definedName name="prop2book">[1]Info!#REF!</definedName>
    <definedName name="prop2name">[1]Info!#REF!</definedName>
  </definedNames>
  <calcPr calcId="171027"/>
</workbook>
</file>

<file path=xl/calcChain.xml><?xml version="1.0" encoding="utf-8"?>
<calcChain xmlns="http://schemas.openxmlformats.org/spreadsheetml/2006/main">
  <c r="B10" i="1" l="1"/>
  <c r="A26" i="1" s="1"/>
  <c r="B17" i="1"/>
  <c r="B24" i="1"/>
  <c r="A19" i="1"/>
  <c r="B16" i="1"/>
  <c r="C21" i="1" l="1"/>
  <c r="B25" i="1"/>
  <c r="C18" i="1"/>
  <c r="C19" i="1" s="1"/>
  <c r="C20" i="1" s="1"/>
  <c r="C22" i="1" l="1"/>
  <c r="B26" i="1" s="1"/>
  <c r="B27" i="1" s="1"/>
</calcChain>
</file>

<file path=xl/sharedStrings.xml><?xml version="1.0" encoding="utf-8"?>
<sst xmlns="http://schemas.openxmlformats.org/spreadsheetml/2006/main" count="19" uniqueCount="19">
  <si>
    <t>SALE BOND INTEREST CALCULATION</t>
  </si>
  <si>
    <t>Input Data Below</t>
  </si>
  <si>
    <t>Case Number</t>
  </si>
  <si>
    <t>Sale Date</t>
  </si>
  <si>
    <t>Sale Amount</t>
  </si>
  <si>
    <t>Interest Rate (%)</t>
  </si>
  <si>
    <t>Date rec'd Balance of Funds</t>
  </si>
  <si>
    <t># of Days Interest Due</t>
  </si>
  <si>
    <t>BALANCE AND INTEREST CALCULATION</t>
  </si>
  <si>
    <t>Sales Amount</t>
  </si>
  <si>
    <t>Amount Subject to Interest</t>
  </si>
  <si>
    <t>Per Diem Interest</t>
  </si>
  <si>
    <t>Number of Days Interest Due</t>
  </si>
  <si>
    <t>Interest Amount</t>
  </si>
  <si>
    <t>Sales Price</t>
  </si>
  <si>
    <t>Total Remaining Balance</t>
  </si>
  <si>
    <t xml:space="preserve">Down Payment </t>
  </si>
  <si>
    <t xml:space="preserve">Less: Downpayment </t>
  </si>
  <si>
    <t xml:space="preserve">Less: Down 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</si>
</sst>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€-2]* #,##0.00_);_([$€-2]* \(#,##0.00\);_([$€-2]* &quot;-&quot;??_)"/>
    <numFmt numFmtId="166" formatCode="0.0000%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4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3" fillId="0" borderId="0" xfId="0" applyFont="1"/>
    <xf numFmtId="44" fontId="0" fillId="0" borderId="0" xfId="1" applyFont="1"/>
    <xf numFmtId="0" fontId="0" fillId="0" borderId="0" xfId="0" applyProtection="1"/>
    <xf numFmtId="0" fontId="0" fillId="2" borderId="0" xfId="0" applyFill="1" applyBorder="1" applyAlignment="1" applyProtection="1"/>
    <xf numFmtId="0" fontId="2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3" fillId="0" borderId="0" xfId="0" applyFont="1" applyProtection="1"/>
    <xf numFmtId="164" fontId="3" fillId="0" borderId="0" xfId="0" applyNumberFormat="1" applyFont="1" applyProtection="1"/>
    <xf numFmtId="0" fontId="3" fillId="3" borderId="0" xfId="0" applyFont="1" applyFill="1" applyAlignment="1" applyProtection="1"/>
    <xf numFmtId="164" fontId="0" fillId="0" borderId="0" xfId="0" applyNumberFormat="1" applyProtection="1"/>
    <xf numFmtId="44" fontId="0" fillId="0" borderId="0" xfId="1" applyFont="1" applyProtection="1"/>
    <xf numFmtId="44" fontId="0" fillId="0" borderId="3" xfId="1" applyFont="1" applyBorder="1" applyProtection="1"/>
    <xf numFmtId="44" fontId="0" fillId="0" borderId="5" xfId="1" applyFont="1" applyBorder="1" applyProtection="1"/>
    <xf numFmtId="44" fontId="0" fillId="2" borderId="1" xfId="0" applyNumberFormat="1" applyFill="1" applyBorder="1" applyProtection="1">
      <protection locked="0"/>
    </xf>
    <xf numFmtId="44" fontId="0" fillId="0" borderId="3" xfId="1" applyNumberFormat="1" applyFont="1" applyBorder="1" applyProtection="1"/>
    <xf numFmtId="166" fontId="0" fillId="2" borderId="1" xfId="0" applyNumberForma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3" fontId="0" fillId="0" borderId="2" xfId="0" applyNumberFormat="1" applyFill="1" applyBorder="1" applyProtection="1"/>
    <xf numFmtId="44" fontId="0" fillId="0" borderId="0" xfId="1" applyFont="1" applyAlignment="1" applyProtection="1">
      <alignment horizontal="right"/>
    </xf>
    <xf numFmtId="3" fontId="0" fillId="0" borderId="0" xfId="0" applyNumberFormat="1" applyAlignment="1" applyProtection="1">
      <alignment horizontal="right"/>
    </xf>
    <xf numFmtId="44" fontId="0" fillId="0" borderId="4" xfId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</cellXfs>
  <cellStyles count="4">
    <cellStyle name="Currency" xfId="1" builtinId="4"/>
    <cellStyle name="Euro" xfId="2"/>
    <cellStyle name="Normal" xfId="0" builtinId="0"/>
    <cellStyle name="Normal 2" xfId="3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c\2013%20MC%20Audits\3%20-%20Completed\Jessamine%20MC%202013%20PYCO-Stansbury\Jessamine%20MC%20PYCO%20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ank Statements"/>
      <sheetName val="Fee Account"/>
      <sheetName val="Escrow 1"/>
      <sheetName val="Escrow 2"/>
      <sheetName val="Proof of Cash"/>
      <sheetName val="Reports"/>
      <sheetName val="Case Balances"/>
      <sheetName val="Cases"/>
      <sheetName val="Interest Calculation"/>
      <sheetName val="Inload"/>
      <sheetName val="Instructions"/>
    </sheetNames>
    <sheetDataSet>
      <sheetData sheetId="0">
        <row r="5">
          <cell r="B5">
            <v>41526</v>
          </cell>
        </row>
        <row r="9">
          <cell r="C9">
            <v>41274</v>
          </cell>
        </row>
        <row r="10">
          <cell r="B10" t="str">
            <v>Escrow Bank 1</v>
          </cell>
          <cell r="C10">
            <v>1035812.54</v>
          </cell>
          <cell r="D10">
            <v>921099.68</v>
          </cell>
        </row>
        <row r="11">
          <cell r="B11" t="str">
            <v>Escrow Bank 2</v>
          </cell>
          <cell r="C11">
            <v>18327.810000000001</v>
          </cell>
          <cell r="D11">
            <v>17201.3</v>
          </cell>
        </row>
        <row r="15">
          <cell r="B15" t="str">
            <v>Fee Account</v>
          </cell>
          <cell r="C15">
            <v>575861.97</v>
          </cell>
          <cell r="D15">
            <v>588128.53</v>
          </cell>
        </row>
      </sheetData>
      <sheetData sheetId="1">
        <row r="138">
          <cell r="C138">
            <v>-114712.86000000002</v>
          </cell>
          <cell r="E138">
            <v>-109141.51000000001</v>
          </cell>
          <cell r="J138">
            <v>-5244.09</v>
          </cell>
          <cell r="L138">
            <v>-2676.7799999999997</v>
          </cell>
          <cell r="Q138">
            <v>-1126.51</v>
          </cell>
          <cell r="S138">
            <v>-976.51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</sheetPr>
  <dimension ref="A1:C28"/>
  <sheetViews>
    <sheetView tabSelected="1" topLeftCell="A3" zoomScale="95" workbookViewId="0">
      <selection activeCell="B8" sqref="B8"/>
    </sheetView>
  </sheetViews>
  <sheetFormatPr defaultRowHeight="12.75" x14ac:dyDescent="0.2"/>
  <cols>
    <col min="1" max="1" width="28.85546875" bestFit="1" customWidth="1"/>
    <col min="2" max="2" width="16" bestFit="1" customWidth="1"/>
    <col min="3" max="3" width="15" customWidth="1"/>
  </cols>
  <sheetData>
    <row r="1" spans="1:3" x14ac:dyDescent="0.2">
      <c r="A1" s="24" t="s">
        <v>0</v>
      </c>
      <c r="B1" s="24"/>
      <c r="C1" s="24"/>
    </row>
    <row r="2" spans="1:3" ht="6.75" customHeight="1" x14ac:dyDescent="0.2">
      <c r="A2" s="5"/>
      <c r="B2" s="5"/>
      <c r="C2" s="5"/>
    </row>
    <row r="3" spans="1:3" x14ac:dyDescent="0.2">
      <c r="A3" s="5"/>
      <c r="B3" s="6" t="s">
        <v>1</v>
      </c>
      <c r="C3" s="5"/>
    </row>
    <row r="4" spans="1:3" x14ac:dyDescent="0.2">
      <c r="A4" s="7" t="s">
        <v>2</v>
      </c>
      <c r="B4" s="19"/>
      <c r="C4" s="5"/>
    </row>
    <row r="5" spans="1:3" ht="12.75" customHeight="1" x14ac:dyDescent="0.2">
      <c r="A5" s="7" t="s">
        <v>3</v>
      </c>
      <c r="B5" s="1"/>
      <c r="C5" s="25"/>
    </row>
    <row r="6" spans="1:3" x14ac:dyDescent="0.2">
      <c r="A6" s="7" t="s">
        <v>4</v>
      </c>
      <c r="B6" s="2"/>
      <c r="C6" s="25"/>
    </row>
    <row r="7" spans="1:3" x14ac:dyDescent="0.2">
      <c r="A7" s="7" t="s">
        <v>16</v>
      </c>
      <c r="B7" s="16"/>
      <c r="C7" s="25"/>
    </row>
    <row r="8" spans="1:3" x14ac:dyDescent="0.2">
      <c r="A8" s="7" t="s">
        <v>5</v>
      </c>
      <c r="B8" s="18"/>
      <c r="C8" s="25"/>
    </row>
    <row r="9" spans="1:3" x14ac:dyDescent="0.2">
      <c r="A9" s="7" t="s">
        <v>6</v>
      </c>
      <c r="B9" s="1"/>
      <c r="C9" s="25"/>
    </row>
    <row r="10" spans="1:3" x14ac:dyDescent="0.2">
      <c r="A10" s="8" t="s">
        <v>7</v>
      </c>
      <c r="B10" s="20">
        <f>B9-B5</f>
        <v>0</v>
      </c>
      <c r="C10" s="25"/>
    </row>
    <row r="11" spans="1:3" s="3" customFormat="1" ht="6.75" x14ac:dyDescent="0.15">
      <c r="A11" s="9"/>
      <c r="B11" s="10"/>
      <c r="C11" s="9"/>
    </row>
    <row r="12" spans="1:3" s="3" customFormat="1" ht="5.25" customHeight="1" x14ac:dyDescent="0.15">
      <c r="A12" s="11"/>
      <c r="B12" s="11"/>
      <c r="C12" s="11"/>
    </row>
    <row r="13" spans="1:3" s="3" customFormat="1" ht="6.75" x14ac:dyDescent="0.15">
      <c r="A13" s="9"/>
      <c r="B13" s="10"/>
      <c r="C13" s="10"/>
    </row>
    <row r="14" spans="1:3" x14ac:dyDescent="0.2">
      <c r="A14" s="26" t="s">
        <v>8</v>
      </c>
      <c r="B14" s="26"/>
      <c r="C14" s="26"/>
    </row>
    <row r="15" spans="1:3" x14ac:dyDescent="0.2">
      <c r="A15" s="5"/>
      <c r="B15" s="12"/>
      <c r="C15" s="12"/>
    </row>
    <row r="16" spans="1:3" x14ac:dyDescent="0.2">
      <c r="A16" s="5" t="s">
        <v>9</v>
      </c>
      <c r="B16" s="13">
        <f>B6</f>
        <v>0</v>
      </c>
      <c r="C16" s="13"/>
    </row>
    <row r="17" spans="1:3" x14ac:dyDescent="0.2">
      <c r="A17" s="7" t="s">
        <v>18</v>
      </c>
      <c r="B17" s="17">
        <f>-(B7)</f>
        <v>0</v>
      </c>
      <c r="C17" s="14"/>
    </row>
    <row r="18" spans="1:3" x14ac:dyDescent="0.2">
      <c r="A18" s="5" t="s">
        <v>10</v>
      </c>
      <c r="B18" s="13"/>
      <c r="C18" s="21">
        <f>B16+B17</f>
        <v>0</v>
      </c>
    </row>
    <row r="19" spans="1:3" x14ac:dyDescent="0.2">
      <c r="A19" s="5" t="str">
        <f>"Annual Interest Amount at " &amp; B8*100 &amp;"%"</f>
        <v>Annual Interest Amount at 0%</v>
      </c>
      <c r="B19" s="13"/>
      <c r="C19" s="21">
        <f>C18*B8</f>
        <v>0</v>
      </c>
    </row>
    <row r="20" spans="1:3" x14ac:dyDescent="0.2">
      <c r="A20" s="5" t="s">
        <v>11</v>
      </c>
      <c r="B20" s="13"/>
      <c r="C20" s="21">
        <f>C19/365</f>
        <v>0</v>
      </c>
    </row>
    <row r="21" spans="1:3" x14ac:dyDescent="0.2">
      <c r="A21" s="5" t="s">
        <v>12</v>
      </c>
      <c r="B21" s="12"/>
      <c r="C21" s="22">
        <f>B10</f>
        <v>0</v>
      </c>
    </row>
    <row r="22" spans="1:3" x14ac:dyDescent="0.2">
      <c r="A22" s="5" t="s">
        <v>13</v>
      </c>
      <c r="B22" s="12"/>
      <c r="C22" s="23">
        <f>C20*C21</f>
        <v>0</v>
      </c>
    </row>
    <row r="23" spans="1:3" x14ac:dyDescent="0.2">
      <c r="A23" s="5"/>
      <c r="B23" s="12"/>
      <c r="C23" s="12"/>
    </row>
    <row r="24" spans="1:3" x14ac:dyDescent="0.2">
      <c r="A24" s="5" t="s">
        <v>14</v>
      </c>
      <c r="B24" s="13">
        <f>B6</f>
        <v>0</v>
      </c>
      <c r="C24" s="12"/>
    </row>
    <row r="25" spans="1:3" x14ac:dyDescent="0.2">
      <c r="A25" s="7" t="s">
        <v>17</v>
      </c>
      <c r="B25" s="13">
        <f>B17</f>
        <v>0</v>
      </c>
      <c r="C25" s="12"/>
    </row>
    <row r="26" spans="1:3" x14ac:dyDescent="0.2">
      <c r="A26" s="5" t="str">
        <f>"Interest Due ("&amp;B10&amp;" days)"</f>
        <v>Interest Due (0 days)</v>
      </c>
      <c r="B26" s="14">
        <f>C22</f>
        <v>0</v>
      </c>
      <c r="C26" s="12"/>
    </row>
    <row r="27" spans="1:3" ht="13.5" thickBot="1" x14ac:dyDescent="0.25">
      <c r="A27" s="5" t="s">
        <v>15</v>
      </c>
      <c r="B27" s="15">
        <f>SUM(B24:B26)</f>
        <v>0</v>
      </c>
      <c r="C27" s="12"/>
    </row>
    <row r="28" spans="1:3" ht="13.5" thickTop="1" x14ac:dyDescent="0.2">
      <c r="B28" s="4"/>
    </row>
  </sheetData>
  <sheetProtection algorithmName="SHA-512" hashValue="GG9DxPCQx57AgtsJTh2VY46qatxkOECJKVb6tYosAVZ4h+G1AGSpslL9TnhlywYxnoULgaVIQTiu+i7CjwuDqw==" saltValue="txO7vou1TJXoK5apzGzVYQ==" spinCount="100000" sheet="1" objects="1" scenarios="1"/>
  <mergeCells count="3">
    <mergeCell ref="A1:C1"/>
    <mergeCell ref="C5:C10"/>
    <mergeCell ref="A14:C14"/>
  </mergeCells>
  <conditionalFormatting sqref="B5">
    <cfRule type="expression" dxfId="2" priority="6">
      <formula>AND(B6&gt;0,$B5="")</formula>
    </cfRule>
  </conditionalFormatting>
  <conditionalFormatting sqref="B9">
    <cfRule type="expression" dxfId="1" priority="5">
      <formula>AND(B6&gt;0,B9="")</formula>
    </cfRule>
  </conditionalFormatting>
  <conditionalFormatting sqref="B10">
    <cfRule type="expression" dxfId="0" priority="4">
      <formula>AND(B5="",B6&gt;0,B9="")</formula>
    </cfRule>
  </conditionalFormatting>
  <printOptions horizontalCentered="1"/>
  <pageMargins left="0.75" right="0.75" top="1" bottom="1" header="0.5" footer="0.5"/>
  <pageSetup orientation="portrait" horizontalDpi="300" verticalDpi="300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Interest Calculation</vt:lpstr>
      <vt:lpstr>'Interest Calculation'!Print_Area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Donna_Copeland</dc:creator>
  <cp:lastModifiedBy>David Narewski</cp:lastModifiedBy>
  <dcterms:created xsi:type="dcterms:W3CDTF">2013-09-19T13:06:29Z</dcterms:created>
  <dcterms:modified xsi:type="dcterms:W3CDTF">2017-07-24T14:26:30Z</dcterms:modified>
</cp:coreProperties>
</file>